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075" windowHeight="8250"/>
  </bookViews>
  <sheets>
    <sheet name="HFD Incremental w ARFF" sheetId="1" r:id="rId1"/>
    <sheet name="Assistant Arson Investigator" sheetId="2" state="hidden" r:id="rId2"/>
    <sheet name="Sheet3" sheetId="3" state="hidden" r:id="rId3"/>
  </sheets>
  <definedNames>
    <definedName name="_xlnm.Print_Area" localSheetId="1">'Assistant Arson Investigator'!$A$1:$F$22</definedName>
    <definedName name="_xlnm.Print_Area" localSheetId="0">'HFD Incremental w ARFF'!$A$1:$G$34</definedName>
  </definedNames>
  <calcPr calcId="145621"/>
</workbook>
</file>

<file path=xl/calcChain.xml><?xml version="1.0" encoding="utf-8"?>
<calcChain xmlns="http://schemas.openxmlformats.org/spreadsheetml/2006/main">
  <c r="D43" i="1" l="1"/>
  <c r="D38" i="1"/>
  <c r="D33" i="1"/>
  <c r="D28" i="1"/>
  <c r="D23" i="1"/>
  <c r="F17" i="1"/>
  <c r="E17" i="1"/>
  <c r="F13" i="1"/>
  <c r="E13" i="1"/>
  <c r="F7" i="1"/>
  <c r="F6" i="1"/>
  <c r="F5" i="1"/>
  <c r="B43" i="1" l="1"/>
  <c r="B38" i="1"/>
  <c r="C38" i="1" s="1"/>
  <c r="F38" i="1" s="1"/>
  <c r="E8" i="1" s="1"/>
  <c r="C43" i="1"/>
  <c r="F43" i="1" s="1"/>
  <c r="E9" i="1" s="1"/>
  <c r="F8" i="1" l="1"/>
  <c r="D8" i="1"/>
  <c r="B28" i="1"/>
  <c r="A23" i="1"/>
  <c r="F21" i="2" l="1"/>
  <c r="A19" i="2"/>
  <c r="E19" i="2"/>
  <c r="B19" i="2"/>
  <c r="C19" i="2" s="1"/>
  <c r="D19" i="2" s="1"/>
  <c r="F19" i="2" s="1"/>
  <c r="A13" i="2"/>
  <c r="B13" i="2"/>
  <c r="E13" i="2"/>
  <c r="E7" i="2"/>
  <c r="C7" i="2"/>
  <c r="D7" i="2" s="1"/>
  <c r="C13" i="2" l="1"/>
  <c r="D13" i="2" s="1"/>
  <c r="F13" i="2" s="1"/>
  <c r="F7" i="2"/>
  <c r="F10" i="1"/>
  <c r="F9" i="1"/>
  <c r="E10" i="1"/>
  <c r="C33" i="1"/>
  <c r="F33" i="1" s="1"/>
  <c r="E7" i="1" s="1"/>
  <c r="C28" i="1"/>
  <c r="F28" i="1" s="1"/>
  <c r="E6" i="1" s="1"/>
  <c r="E23" i="1"/>
  <c r="C23" i="1"/>
  <c r="D10" i="1"/>
  <c r="D9" i="1"/>
  <c r="D7" i="1"/>
  <c r="D6" i="1"/>
  <c r="D5" i="1"/>
  <c r="C11" i="1"/>
  <c r="B11" i="1"/>
  <c r="F11" i="1" l="1"/>
  <c r="D11" i="1"/>
  <c r="F23" i="1"/>
  <c r="E5" i="1" s="1"/>
  <c r="E11" i="1" s="1"/>
  <c r="E14" i="1" l="1"/>
  <c r="F14" i="1"/>
  <c r="F16" i="1" l="1"/>
  <c r="F15" i="1"/>
  <c r="F18" i="1" s="1"/>
  <c r="E16" i="1"/>
  <c r="E15" i="1"/>
  <c r="E18" i="1" l="1"/>
</calcChain>
</file>

<file path=xl/sharedStrings.xml><?xml version="1.0" encoding="utf-8"?>
<sst xmlns="http://schemas.openxmlformats.org/spreadsheetml/2006/main" count="104" uniqueCount="38">
  <si>
    <t>Deputy Chief</t>
  </si>
  <si>
    <t>District Chief</t>
  </si>
  <si>
    <t>Senior Captain</t>
  </si>
  <si>
    <t>Captain</t>
  </si>
  <si>
    <t>E/O</t>
  </si>
  <si>
    <t>Firefighter</t>
  </si>
  <si>
    <t>Bi-Weekly Cost  Increase</t>
  </si>
  <si>
    <t>Annual Cost  Increase</t>
  </si>
  <si>
    <t>Additional Positions to Ordinance</t>
  </si>
  <si>
    <t>Total Annual Cost</t>
  </si>
  <si>
    <t>Incremental Cost</t>
  </si>
  <si>
    <t>Bi- Weekly Base Salary</t>
  </si>
  <si>
    <t>OT Driven by AR-7 Staffing</t>
  </si>
  <si>
    <t xml:space="preserve">Total </t>
  </si>
  <si>
    <t xml:space="preserve">From </t>
  </si>
  <si>
    <t>To</t>
  </si>
  <si>
    <t>Senior Inspector</t>
  </si>
  <si>
    <t>Assistant Arson Investigator</t>
  </si>
  <si>
    <t>Total Base Salary  Annual Cost</t>
  </si>
  <si>
    <t>Inspector</t>
  </si>
  <si>
    <t xml:space="preserve">Total Incremental Base Salary Annual Cost </t>
  </si>
  <si>
    <t>Create One Assistant Arson Investigator Position</t>
  </si>
  <si>
    <t>Incremental Base Salary Annual Cost</t>
  </si>
  <si>
    <t xml:space="preserve">E/O </t>
  </si>
  <si>
    <t>General Fund</t>
  </si>
  <si>
    <t>Enterprise Fund</t>
  </si>
  <si>
    <t>HFD Incremental Cost</t>
  </si>
  <si>
    <t>HAS Cost - Invoiced By HFD</t>
  </si>
  <si>
    <t>Ranks</t>
  </si>
  <si>
    <t>Current Staffing</t>
  </si>
  <si>
    <t>Recommended Staffing</t>
  </si>
  <si>
    <t>Staffing Increase</t>
  </si>
  <si>
    <t xml:space="preserve">Engineer Operator </t>
  </si>
  <si>
    <t>Airport Personnel Assigned</t>
  </si>
  <si>
    <t>Proposed ARFF Staffing Changes Costed On 02/27/15</t>
  </si>
  <si>
    <t>Pension @32.5%</t>
  </si>
  <si>
    <t>FICA  (Medicare) @1.45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</si>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</sst>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1" fontId="0" fillId="0" borderId="0" xfId="0" applyNumberFormat="1"/>
    <xf numFmtId="41" fontId="2" fillId="0" borderId="0" xfId="0" applyNumberFormat="1" applyFont="1"/>
    <xf numFmtId="41" fontId="3" fillId="0" borderId="0" xfId="0" applyNumberFormat="1" applyFont="1"/>
    <xf numFmtId="0" fontId="1" fillId="0" borderId="0" xfId="0" applyFont="1" applyAlignment="1">
      <alignment horizontal="centerContinuous"/>
    </xf>
    <xf numFmtId="44" fontId="0" fillId="0" borderId="0" xfId="0" applyNumberFormat="1"/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3" fillId="0" borderId="0" xfId="0" applyNumberFormat="1" applyFont="1"/>
    <xf numFmtId="42" fontId="0" fillId="0" borderId="0" xfId="0" applyNumberFormat="1"/>
    <xf numFmtId="42" fontId="3" fillId="0" borderId="0" xfId="0" applyNumberFormat="1" applyFont="1"/>
    <xf numFmtId="42" fontId="1" fillId="0" borderId="0" xfId="0" applyNumberFormat="1" applyFo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3" fillId="0" borderId="0" xfId="0" applyNumberFormat="1" applyFont="1" applyBorder="1"/>
    <xf numFmtId="41" fontId="3" fillId="0" borderId="0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2" fontId="1" fillId="0" borderId="0" xfId="0" applyNumberFormat="1" applyFont="1" applyFill="1" applyBorder="1"/>
    <xf numFmtId="41" fontId="1" fillId="0" borderId="0" xfId="0" applyNumberFormat="1" applyFont="1" applyFill="1" applyBorder="1"/>
    <xf numFmtId="41" fontId="4" fillId="0" borderId="0" xfId="0" applyNumberFormat="1" applyFont="1" applyFill="1" applyBorder="1"/>
    <xf numFmtId="42" fontId="4" fillId="0" borderId="0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41" fontId="4" fillId="0" borderId="0" xfId="0" applyNumberFormat="1" applyFont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"/>
  <sheetViews>
    <sheetView tabSelected="1" zoomScaleNormal="100" workbookViewId="0">
      <selection activeCell="I21" sqref="I21"/>
    </sheetView>
  </sheetViews>
  <sheetFormatPr defaultRowHeight="15" x14ac:dyDescent="0.25"/>
  <cols>
    <col min="1" max="2" width="14" bestFit="1" customWidth="1"/>
    <col min="3" max="3" width="14.5703125" bestFit="1" customWidth="1"/>
    <col min="4" max="4" width="11.5703125" bestFit="1" customWidth="1"/>
    <col min="5" max="5" width="12.85546875" bestFit="1" customWidth="1"/>
    <col min="6" max="6" width="15.140625" bestFit="1" customWidth="1"/>
    <col min="7" max="7" width="2" customWidth="1"/>
    <col min="8" max="8" width="13.28515625" customWidth="1"/>
    <col min="9" max="9" width="13.42578125" customWidth="1"/>
    <col min="11" max="11" width="10.5703125" bestFit="1" customWidth="1"/>
    <col min="12" max="12" width="11" customWidth="1"/>
    <col min="13" max="13" width="10.5703125" bestFit="1" customWidth="1"/>
    <col min="14" max="14" width="2" customWidth="1"/>
    <col min="15" max="15" width="14" bestFit="1" customWidth="1"/>
    <col min="16" max="16" width="12.5703125" bestFit="1" customWidth="1"/>
    <col min="17" max="17" width="9" bestFit="1" customWidth="1"/>
    <col min="18" max="18" width="11.5703125" bestFit="1" customWidth="1"/>
    <col min="19" max="19" width="11" customWidth="1"/>
    <col min="20" max="20" width="11.5703125" bestFit="1" customWidth="1"/>
    <col min="21" max="21" width="1.85546875" customWidth="1"/>
    <col min="22" max="23" width="14" bestFit="1" customWidth="1"/>
    <col min="25" max="25" width="11.5703125" bestFit="1" customWidth="1"/>
    <col min="26" max="26" width="10.42578125" customWidth="1"/>
    <col min="27" max="27" width="11.5703125" bestFit="1" customWidth="1"/>
    <col min="28" max="28" width="4.42578125" customWidth="1"/>
    <col min="29" max="29" width="10.5703125" bestFit="1" customWidth="1"/>
    <col min="30" max="30" width="14" bestFit="1" customWidth="1"/>
    <col min="32" max="32" width="10.5703125" bestFit="1" customWidth="1"/>
    <col min="34" max="34" width="11.5703125" bestFit="1" customWidth="1"/>
  </cols>
  <sheetData>
    <row r="1" spans="1:34" x14ac:dyDescent="0.25">
      <c r="A1" s="39" t="s">
        <v>34</v>
      </c>
      <c r="B1" s="40"/>
      <c r="C1" s="40"/>
      <c r="D1" s="40"/>
      <c r="E1" s="40"/>
      <c r="F1" s="40"/>
      <c r="AC1" s="17"/>
      <c r="AD1" s="17"/>
      <c r="AE1" s="37"/>
      <c r="AF1" s="38"/>
      <c r="AG1" s="38"/>
      <c r="AH1" s="38"/>
    </row>
    <row r="2" spans="1:34" x14ac:dyDescent="0.25">
      <c r="A2" s="40"/>
      <c r="B2" s="40"/>
      <c r="C2" s="40"/>
      <c r="D2" s="40"/>
      <c r="E2" s="40"/>
      <c r="F2" s="40"/>
      <c r="AC2" s="18"/>
      <c r="AD2" s="18"/>
      <c r="AE2" s="38"/>
      <c r="AF2" s="38"/>
      <c r="AG2" s="38"/>
      <c r="AH2" s="38"/>
    </row>
    <row r="3" spans="1:34" x14ac:dyDescent="0.25">
      <c r="A3" s="24"/>
      <c r="B3" s="36" t="s">
        <v>33</v>
      </c>
      <c r="C3" s="36"/>
      <c r="D3" s="36"/>
      <c r="E3" s="47" t="s">
        <v>24</v>
      </c>
      <c r="F3" s="28" t="s">
        <v>25</v>
      </c>
      <c r="AC3" s="18"/>
      <c r="AD3" s="18"/>
      <c r="AE3" s="23"/>
      <c r="AF3" s="23"/>
      <c r="AG3" s="23"/>
      <c r="AH3" s="23"/>
    </row>
    <row r="4" spans="1:34" ht="45" x14ac:dyDescent="0.25">
      <c r="A4" s="25" t="s">
        <v>28</v>
      </c>
      <c r="B4" s="26" t="s">
        <v>29</v>
      </c>
      <c r="C4" s="26" t="s">
        <v>30</v>
      </c>
      <c r="D4" s="27" t="s">
        <v>31</v>
      </c>
      <c r="E4" s="45" t="s">
        <v>26</v>
      </c>
      <c r="F4" s="29" t="s">
        <v>27</v>
      </c>
      <c r="AC4" s="19"/>
      <c r="AD4" s="19"/>
      <c r="AE4" s="20"/>
      <c r="AF4" s="20"/>
      <c r="AG4" s="20"/>
      <c r="AH4" s="20"/>
    </row>
    <row r="5" spans="1:34" ht="17.25" x14ac:dyDescent="0.4">
      <c r="A5" t="s">
        <v>0</v>
      </c>
      <c r="B5" s="1">
        <v>0</v>
      </c>
      <c r="C5" s="1">
        <v>1</v>
      </c>
      <c r="D5" s="1">
        <f t="shared" ref="D5:D10" si="0">C5-B5</f>
        <v>1</v>
      </c>
      <c r="E5" s="41">
        <f>F23</f>
        <v>9927.9180000000033</v>
      </c>
      <c r="F5" s="10">
        <f>3826.15*26.1</f>
        <v>99862.515000000014</v>
      </c>
      <c r="AC5" s="21"/>
      <c r="AD5" s="21"/>
      <c r="AE5" s="21"/>
      <c r="AF5" s="21"/>
      <c r="AG5" s="22"/>
      <c r="AH5" s="21"/>
    </row>
    <row r="6" spans="1:34" x14ac:dyDescent="0.25">
      <c r="A6" t="s">
        <v>1</v>
      </c>
      <c r="B6" s="1">
        <v>1</v>
      </c>
      <c r="C6" s="1">
        <v>4</v>
      </c>
      <c r="D6" s="1">
        <f t="shared" si="0"/>
        <v>3</v>
      </c>
      <c r="E6" s="42">
        <f>F28</f>
        <v>33834.995999999999</v>
      </c>
      <c r="F6" s="1">
        <f>3445.77*26.1*3</f>
        <v>269803.79100000003</v>
      </c>
      <c r="H6" s="5"/>
      <c r="I6" s="5"/>
      <c r="J6" s="5"/>
      <c r="K6" s="5"/>
      <c r="L6" s="5"/>
      <c r="M6" s="5"/>
      <c r="AC6" s="16"/>
      <c r="AD6" s="16"/>
      <c r="AE6" s="16"/>
      <c r="AF6" s="16"/>
      <c r="AG6" s="16"/>
      <c r="AH6" s="16"/>
    </row>
    <row r="7" spans="1:34" x14ac:dyDescent="0.25">
      <c r="A7" t="s">
        <v>2</v>
      </c>
      <c r="B7" s="1">
        <v>5</v>
      </c>
      <c r="C7" s="1">
        <v>9</v>
      </c>
      <c r="D7" s="1">
        <f t="shared" si="0"/>
        <v>4</v>
      </c>
      <c r="E7" s="42">
        <f>F33</f>
        <v>32820.227999999988</v>
      </c>
      <c r="F7" s="1">
        <f>3013.65*26.1*4</f>
        <v>314625.06</v>
      </c>
      <c r="H7" s="5"/>
      <c r="I7" s="5"/>
      <c r="J7" s="5"/>
      <c r="K7" s="5"/>
      <c r="L7" s="5"/>
      <c r="M7" s="5"/>
    </row>
    <row r="8" spans="1:34" x14ac:dyDescent="0.25">
      <c r="A8" t="s">
        <v>3</v>
      </c>
      <c r="B8" s="1">
        <v>18</v>
      </c>
      <c r="C8" s="1">
        <v>18</v>
      </c>
      <c r="D8" s="1">
        <f t="shared" si="0"/>
        <v>0</v>
      </c>
      <c r="E8" s="42">
        <f>F38</f>
        <v>28170.25200000004</v>
      </c>
      <c r="F8" s="1">
        <f>0</f>
        <v>0</v>
      </c>
      <c r="H8" s="5"/>
      <c r="I8" s="5"/>
      <c r="J8" s="5"/>
      <c r="K8" s="5"/>
      <c r="L8" s="5"/>
      <c r="M8" s="5"/>
    </row>
    <row r="9" spans="1:34" x14ac:dyDescent="0.25">
      <c r="A9" t="s">
        <v>23</v>
      </c>
      <c r="B9" s="1">
        <v>56</v>
      </c>
      <c r="C9" s="1">
        <v>56</v>
      </c>
      <c r="D9" s="1">
        <f t="shared" si="0"/>
        <v>0</v>
      </c>
      <c r="E9" s="42">
        <f>F43</f>
        <v>7809.1199999999717</v>
      </c>
      <c r="F9" s="1">
        <f>0</f>
        <v>0</v>
      </c>
      <c r="H9" s="5"/>
      <c r="I9" s="5"/>
      <c r="J9" s="5"/>
      <c r="K9" s="5"/>
      <c r="L9" s="5"/>
      <c r="M9" s="5"/>
    </row>
    <row r="10" spans="1:34" ht="17.25" x14ac:dyDescent="0.4">
      <c r="A10" t="s">
        <v>5</v>
      </c>
      <c r="B10" s="2">
        <v>68</v>
      </c>
      <c r="C10" s="2">
        <v>68</v>
      </c>
      <c r="D10" s="2">
        <f t="shared" si="0"/>
        <v>0</v>
      </c>
      <c r="E10" s="43">
        <f>0</f>
        <v>0</v>
      </c>
      <c r="F10" s="2">
        <f>0</f>
        <v>0</v>
      </c>
      <c r="H10" s="5"/>
      <c r="I10" s="5"/>
      <c r="J10" s="5"/>
      <c r="K10" s="5"/>
      <c r="L10" s="5"/>
      <c r="M10" s="5"/>
    </row>
    <row r="11" spans="1:34" ht="17.25" x14ac:dyDescent="0.4">
      <c r="A11" t="s">
        <v>13</v>
      </c>
      <c r="B11" s="3">
        <f>SUM(B5:B10)</f>
        <v>148</v>
      </c>
      <c r="C11" s="3">
        <f>SUM(C5:C10)</f>
        <v>156</v>
      </c>
      <c r="D11" s="3">
        <f>SUM(D5:D10)</f>
        <v>8</v>
      </c>
      <c r="E11" s="41">
        <f>SUM(E5:E10)</f>
        <v>112562.514</v>
      </c>
      <c r="F11" s="12">
        <f>SUM(F5:F10)</f>
        <v>684291.36600000004</v>
      </c>
      <c r="H11" s="5"/>
      <c r="I11" s="5"/>
      <c r="J11" s="5"/>
      <c r="K11" s="5"/>
      <c r="L11" s="5"/>
      <c r="M11" s="5"/>
    </row>
    <row r="12" spans="1:34" ht="17.25" x14ac:dyDescent="0.4">
      <c r="B12" s="3"/>
      <c r="C12" s="3"/>
      <c r="D12" s="3"/>
      <c r="E12" s="41"/>
      <c r="F12" s="12"/>
      <c r="H12" s="5"/>
      <c r="I12" s="5"/>
      <c r="J12" s="5"/>
      <c r="K12" s="5"/>
      <c r="L12" s="5"/>
      <c r="M12" s="5"/>
    </row>
    <row r="13" spans="1:34" ht="17.25" x14ac:dyDescent="0.4">
      <c r="A13" t="s">
        <v>12</v>
      </c>
      <c r="E13" s="43">
        <f>64000</f>
        <v>64000</v>
      </c>
      <c r="F13" s="2">
        <f>64000</f>
        <v>64000</v>
      </c>
    </row>
    <row r="14" spans="1:34" ht="17.25" x14ac:dyDescent="0.4">
      <c r="B14" s="3"/>
      <c r="C14" s="3"/>
      <c r="D14" s="3"/>
      <c r="E14" s="44">
        <f>E11+E13</f>
        <v>176562.514</v>
      </c>
      <c r="F14" s="44">
        <f>F11+F13</f>
        <v>748291.36600000004</v>
      </c>
      <c r="H14" s="5"/>
      <c r="I14" s="5"/>
      <c r="J14" s="5"/>
      <c r="K14" s="5"/>
      <c r="L14" s="5"/>
      <c r="M14" s="5"/>
    </row>
    <row r="15" spans="1:34" x14ac:dyDescent="0.25">
      <c r="A15" t="s">
        <v>35</v>
      </c>
      <c r="E15" s="42">
        <f>E14*0.325</f>
        <v>57382.817049999998</v>
      </c>
      <c r="F15" s="42">
        <f>F14*0.325</f>
        <v>243194.69395000002</v>
      </c>
    </row>
    <row r="16" spans="1:34" ht="17.25" x14ac:dyDescent="0.4">
      <c r="A16" t="s">
        <v>36</v>
      </c>
      <c r="B16" s="3"/>
      <c r="C16" s="3"/>
      <c r="D16" s="3"/>
      <c r="E16" s="42">
        <f>E14*0.0145</f>
        <v>2560.1564530000001</v>
      </c>
      <c r="F16" s="42">
        <f>F14*0.0145</f>
        <v>10850.224807000001</v>
      </c>
      <c r="H16" s="5"/>
      <c r="I16" s="5"/>
      <c r="J16" s="5"/>
      <c r="K16" s="5"/>
      <c r="L16" s="5"/>
      <c r="M16" s="5"/>
    </row>
    <row r="17" spans="1:13" ht="17.25" x14ac:dyDescent="0.4">
      <c r="B17" s="3"/>
      <c r="C17" s="3"/>
      <c r="D17" s="3"/>
      <c r="E17" s="43">
        <f>0</f>
        <v>0</v>
      </c>
      <c r="F17" s="46">
        <f>84872+264+680+2096</f>
        <v>87912</v>
      </c>
      <c r="H17" s="5"/>
      <c r="I17" s="5"/>
      <c r="J17" s="5"/>
      <c r="K17" s="5"/>
      <c r="L17" s="5"/>
      <c r="M17" s="5"/>
    </row>
    <row r="18" spans="1:13" ht="17.25" x14ac:dyDescent="0.4">
      <c r="A18" s="13" t="s">
        <v>37</v>
      </c>
      <c r="B18" s="3"/>
      <c r="C18" s="3"/>
      <c r="D18" s="3"/>
      <c r="E18" s="11">
        <f>E14+E15+E16+E17</f>
        <v>236505.48750299998</v>
      </c>
      <c r="F18" s="11">
        <f>F14+F15+F16+F17</f>
        <v>1090248.2847569999</v>
      </c>
      <c r="H18" s="5"/>
      <c r="I18" s="5"/>
      <c r="J18" s="5"/>
      <c r="K18" s="5"/>
      <c r="L18" s="5"/>
      <c r="M18" s="5"/>
    </row>
    <row r="20" spans="1:13" x14ac:dyDescent="0.25">
      <c r="A20" s="6" t="s">
        <v>11</v>
      </c>
      <c r="B20" s="6"/>
      <c r="C20" s="30" t="s">
        <v>10</v>
      </c>
      <c r="D20" s="31"/>
      <c r="E20" s="31"/>
      <c r="F20" s="32"/>
    </row>
    <row r="21" spans="1:13" x14ac:dyDescent="0.25">
      <c r="A21" s="14" t="s">
        <v>14</v>
      </c>
      <c r="B21" s="14" t="s">
        <v>15</v>
      </c>
      <c r="C21" s="33"/>
      <c r="D21" s="34"/>
      <c r="E21" s="34"/>
      <c r="F21" s="35"/>
    </row>
    <row r="22" spans="1:13" ht="45" x14ac:dyDescent="0.25">
      <c r="A22" s="8" t="s">
        <v>1</v>
      </c>
      <c r="B22" s="8" t="s">
        <v>0</v>
      </c>
      <c r="C22" s="7" t="s">
        <v>6</v>
      </c>
      <c r="D22" s="7" t="s">
        <v>7</v>
      </c>
      <c r="E22" s="7" t="s">
        <v>8</v>
      </c>
      <c r="F22" s="7" t="s">
        <v>9</v>
      </c>
    </row>
    <row r="23" spans="1:13" ht="17.25" x14ac:dyDescent="0.4">
      <c r="A23" s="9">
        <f>3445.77</f>
        <v>3445.77</v>
      </c>
      <c r="B23" s="9">
        <v>3826.15</v>
      </c>
      <c r="C23" s="9">
        <f>B23-A23</f>
        <v>380.38000000000011</v>
      </c>
      <c r="D23" s="9">
        <f>C23*26.1</f>
        <v>9927.9180000000033</v>
      </c>
      <c r="E23" s="3">
        <f>1</f>
        <v>1</v>
      </c>
      <c r="F23" s="9">
        <f>E23*D23</f>
        <v>9927.9180000000033</v>
      </c>
    </row>
    <row r="25" spans="1:13" x14ac:dyDescent="0.25">
      <c r="A25" s="6" t="s">
        <v>11</v>
      </c>
      <c r="B25" s="6"/>
      <c r="C25" s="30" t="s">
        <v>10</v>
      </c>
      <c r="D25" s="31"/>
      <c r="E25" s="31"/>
      <c r="F25" s="32"/>
    </row>
    <row r="26" spans="1:13" x14ac:dyDescent="0.25">
      <c r="A26" s="14" t="s">
        <v>14</v>
      </c>
      <c r="B26" s="14" t="s">
        <v>15</v>
      </c>
      <c r="C26" s="33"/>
      <c r="D26" s="34"/>
      <c r="E26" s="34"/>
      <c r="F26" s="35"/>
    </row>
    <row r="27" spans="1:13" ht="45" x14ac:dyDescent="0.25">
      <c r="A27" s="8" t="s">
        <v>2</v>
      </c>
      <c r="B27" s="8" t="s">
        <v>1</v>
      </c>
      <c r="C27" s="7" t="s">
        <v>6</v>
      </c>
      <c r="D27" s="7" t="s">
        <v>7</v>
      </c>
      <c r="E27" s="7" t="s">
        <v>8</v>
      </c>
      <c r="F27" s="7" t="s">
        <v>9</v>
      </c>
    </row>
    <row r="28" spans="1:13" ht="17.25" x14ac:dyDescent="0.4">
      <c r="A28" s="9">
        <v>3013.65</v>
      </c>
      <c r="B28" s="9">
        <f>3445.77</f>
        <v>3445.77</v>
      </c>
      <c r="C28" s="9">
        <f>B28-A28</f>
        <v>432.11999999999989</v>
      </c>
      <c r="D28" s="9">
        <f>C28*26.1</f>
        <v>11278.331999999999</v>
      </c>
      <c r="E28" s="3">
        <v>3</v>
      </c>
      <c r="F28" s="9">
        <f>E28*D28</f>
        <v>33834.995999999999</v>
      </c>
    </row>
    <row r="30" spans="1:13" x14ac:dyDescent="0.25">
      <c r="A30" s="6" t="s">
        <v>11</v>
      </c>
      <c r="B30" s="6"/>
      <c r="C30" s="30" t="s">
        <v>10</v>
      </c>
      <c r="D30" s="31"/>
      <c r="E30" s="31"/>
      <c r="F30" s="32"/>
    </row>
    <row r="31" spans="1:13" x14ac:dyDescent="0.25">
      <c r="A31" s="14" t="s">
        <v>14</v>
      </c>
      <c r="B31" s="14" t="s">
        <v>15</v>
      </c>
      <c r="C31" s="33"/>
      <c r="D31" s="34"/>
      <c r="E31" s="34"/>
      <c r="F31" s="35"/>
    </row>
    <row r="32" spans="1:13" ht="45" x14ac:dyDescent="0.25">
      <c r="A32" s="8" t="s">
        <v>3</v>
      </c>
      <c r="B32" s="8" t="s">
        <v>2</v>
      </c>
      <c r="C32" s="7" t="s">
        <v>6</v>
      </c>
      <c r="D32" s="7" t="s">
        <v>7</v>
      </c>
      <c r="E32" s="7" t="s">
        <v>8</v>
      </c>
      <c r="F32" s="7" t="s">
        <v>9</v>
      </c>
    </row>
    <row r="33" spans="1:6" ht="17.25" x14ac:dyDescent="0.4">
      <c r="A33" s="9">
        <v>2699.28</v>
      </c>
      <c r="B33" s="9">
        <v>3013.65</v>
      </c>
      <c r="C33" s="9">
        <f>B33-A33</f>
        <v>314.36999999999989</v>
      </c>
      <c r="D33" s="9">
        <f>C33*26.1</f>
        <v>8205.0569999999971</v>
      </c>
      <c r="E33" s="3">
        <v>4</v>
      </c>
      <c r="F33" s="9">
        <f>E33*D33</f>
        <v>32820.227999999988</v>
      </c>
    </row>
    <row r="35" spans="1:6" x14ac:dyDescent="0.25">
      <c r="A35" s="6" t="s">
        <v>11</v>
      </c>
      <c r="B35" s="6"/>
      <c r="C35" s="30" t="s">
        <v>10</v>
      </c>
      <c r="D35" s="31"/>
      <c r="E35" s="31"/>
      <c r="F35" s="32"/>
    </row>
    <row r="36" spans="1:6" x14ac:dyDescent="0.25">
      <c r="A36" s="14" t="s">
        <v>14</v>
      </c>
      <c r="B36" s="14" t="s">
        <v>15</v>
      </c>
      <c r="C36" s="33"/>
      <c r="D36" s="34"/>
      <c r="E36" s="34"/>
      <c r="F36" s="35"/>
    </row>
    <row r="37" spans="1:6" ht="45" x14ac:dyDescent="0.25">
      <c r="A37" s="7" t="s">
        <v>32</v>
      </c>
      <c r="B37" s="8" t="s">
        <v>3</v>
      </c>
      <c r="C37" s="7" t="s">
        <v>6</v>
      </c>
      <c r="D37" s="7" t="s">
        <v>7</v>
      </c>
      <c r="E37" s="7" t="s">
        <v>8</v>
      </c>
      <c r="F37" s="7" t="s">
        <v>9</v>
      </c>
    </row>
    <row r="38" spans="1:6" ht="17.25" x14ac:dyDescent="0.4">
      <c r="A38" s="9">
        <v>2429.4499999999998</v>
      </c>
      <c r="B38" s="9">
        <f>A33</f>
        <v>2699.28</v>
      </c>
      <c r="C38" s="9">
        <f>B38-A38</f>
        <v>269.83000000000038</v>
      </c>
      <c r="D38" s="9">
        <f>C38*26.1</f>
        <v>7042.5630000000101</v>
      </c>
      <c r="E38" s="3">
        <v>4</v>
      </c>
      <c r="F38" s="9">
        <f>E38*D38</f>
        <v>28170.25200000004</v>
      </c>
    </row>
    <row r="40" spans="1:6" x14ac:dyDescent="0.25">
      <c r="A40" s="6" t="s">
        <v>11</v>
      </c>
      <c r="B40" s="6"/>
      <c r="C40" s="30" t="s">
        <v>10</v>
      </c>
      <c r="D40" s="31"/>
      <c r="E40" s="31"/>
      <c r="F40" s="32"/>
    </row>
    <row r="41" spans="1:6" x14ac:dyDescent="0.25">
      <c r="A41" s="14" t="s">
        <v>14</v>
      </c>
      <c r="B41" s="14" t="s">
        <v>15</v>
      </c>
      <c r="C41" s="33"/>
      <c r="D41" s="34"/>
      <c r="E41" s="34"/>
      <c r="F41" s="35"/>
    </row>
    <row r="42" spans="1:6" ht="45" x14ac:dyDescent="0.25">
      <c r="A42" s="8" t="s">
        <v>5</v>
      </c>
      <c r="B42" s="7" t="s">
        <v>32</v>
      </c>
      <c r="C42" s="7" t="s">
        <v>6</v>
      </c>
      <c r="D42" s="7" t="s">
        <v>7</v>
      </c>
      <c r="E42" s="7" t="s">
        <v>8</v>
      </c>
      <c r="F42" s="7" t="s">
        <v>9</v>
      </c>
    </row>
    <row r="43" spans="1:6" ht="17.25" x14ac:dyDescent="0.4">
      <c r="A43" s="9">
        <v>2354.65</v>
      </c>
      <c r="B43" s="9">
        <f>A38</f>
        <v>2429.4499999999998</v>
      </c>
      <c r="C43" s="9">
        <f>B43-A43</f>
        <v>74.799999999999727</v>
      </c>
      <c r="D43" s="9">
        <f>C43*26.1</f>
        <v>1952.2799999999929</v>
      </c>
      <c r="E43" s="3">
        <v>4</v>
      </c>
      <c r="F43" s="9">
        <f>E43*D43</f>
        <v>7809.1199999999717</v>
      </c>
    </row>
  </sheetData>
  <mergeCells count="8">
    <mergeCell ref="AE1:AH2"/>
    <mergeCell ref="A1:F2"/>
    <mergeCell ref="C35:F36"/>
    <mergeCell ref="C40:F41"/>
    <mergeCell ref="B3:D3"/>
    <mergeCell ref="C20:F21"/>
    <mergeCell ref="C25:F26"/>
    <mergeCell ref="C30:F31"/>
  </mergeCells>
  <printOptions horizontalCentered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K10" sqref="K10"/>
    </sheetView>
  </sheetViews>
  <sheetFormatPr defaultRowHeight="15" x14ac:dyDescent="0.25"/>
  <cols>
    <col min="1" max="1" width="12.42578125" bestFit="1" customWidth="1"/>
    <col min="2" max="2" width="12.5703125" bestFit="1" customWidth="1"/>
    <col min="3" max="3" width="9" bestFit="1" customWidth="1"/>
    <col min="4" max="4" width="11.5703125" bestFit="1" customWidth="1"/>
    <col min="5" max="5" width="10.42578125" customWidth="1"/>
    <col min="6" max="6" width="11.5703125" bestFit="1" customWidth="1"/>
  </cols>
  <sheetData>
    <row r="1" spans="1:6" x14ac:dyDescent="0.25">
      <c r="A1" s="4" t="s">
        <v>21</v>
      </c>
      <c r="B1" s="15"/>
      <c r="C1" s="15"/>
      <c r="D1" s="15"/>
      <c r="E1" s="15"/>
      <c r="F1" s="15"/>
    </row>
    <row r="2" spans="1:6" x14ac:dyDescent="0.25">
      <c r="A2" s="4" t="s">
        <v>22</v>
      </c>
      <c r="B2" s="15"/>
      <c r="C2" s="15"/>
      <c r="D2" s="15"/>
      <c r="E2" s="15"/>
      <c r="F2" s="15"/>
    </row>
    <row r="4" spans="1:6" x14ac:dyDescent="0.25">
      <c r="A4" s="6" t="s">
        <v>11</v>
      </c>
      <c r="B4" s="6"/>
      <c r="C4" s="30" t="s">
        <v>10</v>
      </c>
      <c r="D4" s="31"/>
      <c r="E4" s="31"/>
      <c r="F4" s="32"/>
    </row>
    <row r="5" spans="1:6" x14ac:dyDescent="0.25">
      <c r="A5" s="14" t="s">
        <v>14</v>
      </c>
      <c r="B5" s="14" t="s">
        <v>15</v>
      </c>
      <c r="C5" s="33"/>
      <c r="D5" s="34"/>
      <c r="E5" s="34"/>
      <c r="F5" s="35"/>
    </row>
    <row r="6" spans="1:6" ht="60" x14ac:dyDescent="0.25">
      <c r="A6" s="7" t="s">
        <v>16</v>
      </c>
      <c r="B6" s="7" t="s">
        <v>17</v>
      </c>
      <c r="C6" s="7" t="s">
        <v>6</v>
      </c>
      <c r="D6" s="7" t="s">
        <v>7</v>
      </c>
      <c r="E6" s="7" t="s">
        <v>8</v>
      </c>
      <c r="F6" s="7" t="s">
        <v>18</v>
      </c>
    </row>
    <row r="7" spans="1:6" ht="17.25" x14ac:dyDescent="0.4">
      <c r="A7" s="9">
        <v>2954.56</v>
      </c>
      <c r="B7" s="9">
        <v>3378.21</v>
      </c>
      <c r="C7" s="9">
        <f>B7-A7</f>
        <v>423.65000000000009</v>
      </c>
      <c r="D7" s="9">
        <f>C7*26</f>
        <v>11014.900000000001</v>
      </c>
      <c r="E7" s="3">
        <f>1</f>
        <v>1</v>
      </c>
      <c r="F7" s="9">
        <f>E7*D7</f>
        <v>11014.900000000001</v>
      </c>
    </row>
    <row r="10" spans="1:6" x14ac:dyDescent="0.25">
      <c r="A10" s="6" t="s">
        <v>11</v>
      </c>
      <c r="B10" s="6"/>
      <c r="C10" s="30" t="s">
        <v>10</v>
      </c>
      <c r="D10" s="31"/>
      <c r="E10" s="31"/>
      <c r="F10" s="32"/>
    </row>
    <row r="11" spans="1:6" x14ac:dyDescent="0.25">
      <c r="A11" s="14" t="s">
        <v>14</v>
      </c>
      <c r="B11" s="14" t="s">
        <v>15</v>
      </c>
      <c r="C11" s="33"/>
      <c r="D11" s="34"/>
      <c r="E11" s="34"/>
      <c r="F11" s="35"/>
    </row>
    <row r="12" spans="1:6" ht="60" x14ac:dyDescent="0.25">
      <c r="A12" s="7" t="s">
        <v>19</v>
      </c>
      <c r="B12" s="7" t="s">
        <v>16</v>
      </c>
      <c r="C12" s="7" t="s">
        <v>6</v>
      </c>
      <c r="D12" s="7" t="s">
        <v>7</v>
      </c>
      <c r="E12" s="7" t="s">
        <v>8</v>
      </c>
      <c r="F12" s="7" t="s">
        <v>18</v>
      </c>
    </row>
    <row r="13" spans="1:6" ht="17.25" x14ac:dyDescent="0.4">
      <c r="A13" s="9">
        <f>2646.35</f>
        <v>2646.35</v>
      </c>
      <c r="B13" s="9">
        <f>A7</f>
        <v>2954.56</v>
      </c>
      <c r="C13" s="9">
        <f>B13-A13</f>
        <v>308.21000000000004</v>
      </c>
      <c r="D13" s="9">
        <f>C13*26</f>
        <v>8013.4600000000009</v>
      </c>
      <c r="E13" s="3">
        <f>1</f>
        <v>1</v>
      </c>
      <c r="F13" s="9">
        <f>E13*D13</f>
        <v>8013.4600000000009</v>
      </c>
    </row>
    <row r="16" spans="1:6" x14ac:dyDescent="0.25">
      <c r="A16" s="6" t="s">
        <v>11</v>
      </c>
      <c r="B16" s="6"/>
      <c r="C16" s="30" t="s">
        <v>10</v>
      </c>
      <c r="D16" s="31"/>
      <c r="E16" s="31"/>
      <c r="F16" s="32"/>
    </row>
    <row r="17" spans="1:6" x14ac:dyDescent="0.25">
      <c r="A17" s="14" t="s">
        <v>14</v>
      </c>
      <c r="B17" s="14" t="s">
        <v>15</v>
      </c>
      <c r="C17" s="33"/>
      <c r="D17" s="34"/>
      <c r="E17" s="34"/>
      <c r="F17" s="35"/>
    </row>
    <row r="18" spans="1:6" ht="60" x14ac:dyDescent="0.25">
      <c r="A18" s="7" t="s">
        <v>4</v>
      </c>
      <c r="B18" s="7" t="s">
        <v>19</v>
      </c>
      <c r="C18" s="7" t="s">
        <v>6</v>
      </c>
      <c r="D18" s="7" t="s">
        <v>7</v>
      </c>
      <c r="E18" s="7" t="s">
        <v>8</v>
      </c>
      <c r="F18" s="7" t="s">
        <v>18</v>
      </c>
    </row>
    <row r="19" spans="1:6" ht="17.25" x14ac:dyDescent="0.4">
      <c r="A19" s="9">
        <f>2381.81</f>
        <v>2381.81</v>
      </c>
      <c r="B19" s="9">
        <f>A13</f>
        <v>2646.35</v>
      </c>
      <c r="C19" s="9">
        <f>B19-A19</f>
        <v>264.53999999999996</v>
      </c>
      <c r="D19" s="9">
        <f>C19*26</f>
        <v>6878.0399999999991</v>
      </c>
      <c r="E19" s="3">
        <f>1</f>
        <v>1</v>
      </c>
      <c r="F19" s="9">
        <f>E19*D19</f>
        <v>6878.0399999999991</v>
      </c>
    </row>
    <row r="21" spans="1:6" ht="17.25" x14ac:dyDescent="0.4">
      <c r="A21" s="13" t="s">
        <v>20</v>
      </c>
      <c r="F21" s="9">
        <f>F7+F13+F19</f>
        <v>25906.400000000001</v>
      </c>
    </row>
  </sheetData>
  <mergeCells count="3">
    <mergeCell ref="C4:F5"/>
    <mergeCell ref="C10:F11"/>
    <mergeCell ref="C16:F17"/>
  </mergeCells>
  <printOptions horizontalCentered="1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HFD Incremental w ARFF</vt:lpstr>
      <vt:lpstr>Assistant Arson Investigator</vt:lpstr>
      <vt:lpstr>Sheet3</vt:lpstr>
      <vt:lpstr>'Assistant Arson Investigator'!Print_Area</vt:lpstr>
      <vt:lpstr>'HFD Incremental w ARFF'!Print_Area</vt:lpstr>
    </vt:vector>
  </TitlesOfParts>
  <Company>City of Houston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DePascal, Neil - HFD</dc:creator>
  <cp:lastModifiedBy>DePascal, Neil - HFD</cp:lastModifiedBy>
  <cp:lastPrinted>2015-02-06T17:07:00Z</cp:lastPrinted>
  <dcterms:created xsi:type="dcterms:W3CDTF">2013-08-26T19:45:16Z</dcterms:created>
  <dcterms:modified xsi:type="dcterms:W3CDTF">2015-02-27T15:44:01Z</dcterms:modified>
</cp:coreProperties>
</file>